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E1B53BCA-FC58-48C6-8AC2-E565EE74D200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2" i="1"/>
  <c r="C4" i="1" l="1"/>
  <c r="C3" i="1"/>
  <c r="C2" i="1"/>
  <c r="B10" i="1" l="1"/>
  <c r="C14" i="1" l="1"/>
  <c r="D14" i="1"/>
  <c r="B14" i="1"/>
  <c r="C5" i="1"/>
  <c r="D5" i="1"/>
  <c r="B5" i="1"/>
  <c r="B4" i="1"/>
  <c r="B3" i="1"/>
  <c r="B2" i="1"/>
  <c r="C11" i="1" l="1"/>
  <c r="C12" i="1" s="1"/>
  <c r="D11" i="1"/>
  <c r="D12" i="1" s="1"/>
  <c r="B11" i="1"/>
  <c r="B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Anslået skal kontrolleres</t>
        </r>
      </text>
    </comment>
    <comment ref="B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Vask +nøgle</t>
        </r>
      </text>
    </comment>
    <comment ref="E10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Hjulskifte + pære</t>
        </r>
      </text>
    </comment>
    <comment ref="H10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vask</t>
        </r>
      </text>
    </comment>
    <comment ref="L10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Forfatter:</t>
        </r>
        <r>
          <rPr>
            <sz val="9"/>
            <color indexed="81"/>
            <rFont val="Tahoma"/>
            <charset val="1"/>
          </rPr>
          <t xml:space="preserve">
aircon og dæk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<sst xmlns="http://schemas.openxmlformats.org/spreadsheetml/2006/main" count="27" uniqueCount="27">
  <si>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Jan. </t>
  </si>
  <si>
    <t xml:space="preserve"> Feb. </t>
  </si>
  <si>
    <t xml:space="preserve"> Mar </t>
  </si>
  <si>
    <t xml:space="preserve"> Apr </t>
  </si>
  <si>
    <t xml:space="preserve"> Maj </t>
  </si>
  <si>
    <t xml:space="preserve"> Jun </t>
  </si>
  <si>
    <t xml:space="preserve"> Jul </t>
  </si>
  <si>
    <t xml:space="preserve"> Aug. </t>
  </si>
  <si>
    <t xml:space="preserve"> Sep </t>
  </si>
  <si>
    <t xml:space="preserve"> Okt </t>
  </si>
  <si>
    <t xml:space="preserve"> Nov </t>
  </si>
  <si>
    <t xml:space="preserve"> Dec </t>
  </si>
  <si>
    <t xml:space="preserve"> I alt </t>
  </si>
  <si>
    <t>Benzinudgift</t>
  </si>
  <si>
    <t>Antal l</t>
  </si>
  <si>
    <t>Antal km</t>
  </si>
  <si>
    <t>km/l</t>
  </si>
  <si>
    <t>Forsikring</t>
  </si>
  <si>
    <t>Vægtafgift/ syn</t>
  </si>
  <si>
    <t>FDM/autohjælp</t>
  </si>
  <si>
    <t>Kørselsgodtgørelse</t>
  </si>
  <si>
    <t>Vedligeholdelse</t>
  </si>
  <si>
    <t>Udgift I alt</t>
  </si>
  <si>
    <t>Gennemsnit pr. km</t>
  </si>
  <si>
    <t>Gennemsnit benzin pr.l</t>
  </si>
  <si>
    <t xml:space="preserve"> </t>
  </si>
  <si>
    <t>Bilregnskab: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</si>
</sst>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1" fillId="0" borderId="0" xfId="1" applyFont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E2" sqref="E2:N14"/>
    </sheetView>
  </sheetViews>
  <sheetFormatPr defaultRowHeight="15" x14ac:dyDescent="0.25"/>
  <cols>
    <col min="1" max="1" width="23" customWidth="1"/>
    <col min="2" max="2" width="13.42578125" style="4" bestFit="1" customWidth="1"/>
    <col min="3" max="13" width="9.28515625" style="4" bestFit="1" customWidth="1"/>
    <col min="14" max="14" width="11.42578125" style="4" customWidth="1"/>
  </cols>
  <sheetData>
    <row r="1" spans="1:14" s="1" customFormat="1" x14ac:dyDescent="0.25">
      <c r="A1" s="1" t="s">
        <v>26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t="s">
        <v>13</v>
      </c>
      <c r="B2" s="5">
        <f>302.2</f>
        <v>302.2</v>
      </c>
      <c r="C2" s="5">
        <f>468.83+394.15</f>
        <v>862.98</v>
      </c>
      <c r="D2" s="5">
        <f>451.01+233.37</f>
        <v>684.38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t="s">
        <v>14</v>
      </c>
      <c r="B3" s="5">
        <f>32.67</f>
        <v>32.67</v>
      </c>
      <c r="C3" s="5">
        <f>47.84+40.55</f>
        <v>88.39</v>
      </c>
      <c r="D3" s="5">
        <f>44.13+21.77</f>
        <v>65.900000000000006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7" t="s">
        <v>15</v>
      </c>
      <c r="B4" s="8">
        <f>457</f>
        <v>457</v>
      </c>
      <c r="C4" s="8">
        <f>663+574</f>
        <v>1237</v>
      </c>
      <c r="D4" s="8">
        <f>662+614</f>
        <v>1276</v>
      </c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t="s">
        <v>16</v>
      </c>
      <c r="B5" s="5">
        <f>B4/B3</f>
        <v>13.988368533823079</v>
      </c>
      <c r="C5" s="5">
        <f t="shared" ref="C5:N5" si="0">C4/C3</f>
        <v>13.994795791379115</v>
      </c>
      <c r="D5" s="5">
        <f t="shared" si="0"/>
        <v>19.362670713201819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t="s">
        <v>17</v>
      </c>
      <c r="B6" s="5">
        <v>4729.3599999999997</v>
      </c>
      <c r="C6" s="5"/>
      <c r="D6" s="5">
        <v>-648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18</v>
      </c>
      <c r="B7" s="5"/>
      <c r="C7" s="5">
        <v>1320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t="s">
        <v>21</v>
      </c>
      <c r="B10" s="5">
        <f>49+55</f>
        <v>104</v>
      </c>
      <c r="C10" s="5"/>
      <c r="D10" s="5">
        <v>40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1" customFormat="1" x14ac:dyDescent="0.25">
      <c r="A11" s="1" t="s">
        <v>22</v>
      </c>
      <c r="B11" s="6">
        <f>B2+B6+B7+B8+B9+B10</f>
        <v>5135.5599999999995</v>
      </c>
      <c r="C11" s="6">
        <f t="shared" ref="C11:N11" si="1">C2+C6+C7+C8+C9+C10</f>
        <v>2182.98</v>
      </c>
      <c r="D11" s="6">
        <f t="shared" si="1"/>
        <v>76.38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2" customFormat="1" x14ac:dyDescent="0.25">
      <c r="A12" s="2" t="s">
        <v>23</v>
      </c>
      <c r="B12" s="5">
        <f>B11/B4</f>
        <v>11.237549234135667</v>
      </c>
      <c r="C12" s="5">
        <f t="shared" ref="C12:N12" si="2">C11/C4</f>
        <v>1.7647372675828619</v>
      </c>
      <c r="D12" s="5">
        <f t="shared" si="2"/>
        <v>5.9858934169278996E-2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4" spans="1:14" x14ac:dyDescent="0.25">
      <c r="A14" t="s">
        <v>24</v>
      </c>
      <c r="B14" s="5">
        <f>B2/B3</f>
        <v>9.2500765228037949</v>
      </c>
      <c r="C14" s="5">
        <f t="shared" ref="C14:N14" si="3">C2/C3</f>
        <v>9.7633216427197649</v>
      </c>
      <c r="D14" s="5">
        <f t="shared" si="3"/>
        <v>10.385128983308041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26" spans="15:15" x14ac:dyDescent="0.25">
      <c r="O26" t="s">
        <v>25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2022-03-03T15:25:59Z</dcterms:modified>
</cp:coreProperties>
</file>